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2205" activeTab="0"/>
  </bookViews>
  <sheets>
    <sheet name="Gorgon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'Gorgon'!$A$1:$J$46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<sst xmlns="http://schemas.openxmlformats.org/spreadsheetml/2006/main" count="95" uniqueCount="92">
  <si>
    <t>Villains and Vigilantes 2nd Edition</t>
  </si>
  <si>
    <t>Identity:</t>
  </si>
  <si>
    <t>Side:</t>
  </si>
  <si>
    <t>Evil</t>
  </si>
  <si>
    <t>Weight:</t>
  </si>
  <si>
    <t>Name:</t>
  </si>
  <si>
    <t>Gender: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</si>
  <si>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</si>
  <si>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</si>
  <si>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</si>
  <si>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</si>
  <si>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</si>
  <si>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</si>
  <si>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</si>
  <si>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</si>
  <si>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</si>
  <si>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</si>
  <si>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</si>
  <si>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</si>
  <si>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</si>
  <si>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</si>
  <si>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</si>
  <si>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</si>
  <si>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</si>
  <si>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</si>
  <si>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</si>
  <si>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</si>
  <si>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</si>
  <si>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</si>
  <si>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</si>
  <si>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</si>
  <si>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</si>
  <si>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</si>
  <si>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</si>
  <si>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</si>
  <si>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</si>
  <si>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</si>
  <si>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</si>
  <si>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</si>
  <si>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</si>
  <si>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</si>
  <si>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</si>
  <si>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</si>
  <si>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</si>
  <si>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</si>
  <si>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</si>
  <si>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</si>
  <si>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</si>
  <si>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</si>
  <si>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</si>
  <si>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</si>
  <si>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</si>
  <si>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</si>
  <si>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</si>
  <si>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</si>
  <si>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</si>
  <si>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</si>
  <si>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</si>
  <si>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</si>
  <si>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</si>
  <si>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</si>
  <si>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</si>
  <si>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</si>
  <si>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</si>
  <si>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</si>
  <si>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</si>
  <si>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</si>
  <si>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</si>
  <si>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t>Wanted Criminal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</si>
  <si>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</si>
  <si>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</si>
  <si>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</si>
  <si>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</si>
  <si>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Robin Grace</t>
  </si>
  <si>
    <t>Gorgon</t>
  </si>
  <si>
    <t>Female</t>
  </si>
  <si>
    <t>+2 to hit with hair</t>
  </si>
  <si>
    <t xml:space="preserve">Body Power (Prehensile Hair): Hair can stretch up to 123" and manipulate objects at will for </t>
  </si>
  <si>
    <t xml:space="preserve">   PR=1/turn/object, Carry Capt of hair=(S*LVL*10)=840 automatic Telekinesis defense PR=1/defense</t>
  </si>
  <si>
    <t>Invulnerability: 20 pts</t>
  </si>
  <si>
    <t>Heightened Strength A: +13</t>
  </si>
  <si>
    <t>Heightened Agility B: +18</t>
  </si>
  <si>
    <t>(Canadian) Crime</t>
  </si>
  <si>
    <t xml:space="preserve">Robin Grace was a member of an all female criminal organization known as Lamia, </t>
  </si>
  <si>
    <t xml:space="preserve">after the leader of the organization. After a couple years of exemplary service to Lamia, Robin was </t>
  </si>
  <si>
    <t xml:space="preserve">invited to join Lamia's inner circle. Robin was perplexed in that all of the members of the inner circle </t>
  </si>
  <si>
    <t xml:space="preserve">were known to be metahumans, gifted with superpowers. When the time came for her initiation she </t>
  </si>
  <si>
    <t xml:space="preserve">found out the truth. The powers of inner circle members are granted to them by a supernatural force </t>
  </si>
  <si>
    <t>during the initiation ceremony.</t>
  </si>
  <si>
    <t xml:space="preserve">Since her induction into the inner circle she has continued to be a faithful subject of the Lamia. She has </t>
  </si>
  <si>
    <t xml:space="preserve">more respect for life than many other members of the Lamia, and will avoid killing or hurting innocents </t>
  </si>
  <si>
    <t>wherever possible.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</si>
</sst>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33" ht="12.75">
      <c r="A2" s="1" t="s">
        <v>1</v>
      </c>
      <c r="B2" s="24" t="s">
        <v>73</v>
      </c>
      <c r="C2" s="24"/>
      <c r="D2" s="24"/>
      <c r="E2" s="24"/>
      <c r="F2" s="24"/>
      <c r="G2" s="1" t="s">
        <v>2</v>
      </c>
      <c r="H2" s="2" t="s">
        <v>3</v>
      </c>
      <c r="Q2" t="s">
        <v>4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5</v>
      </c>
      <c r="B3" s="24" t="s">
        <v>74</v>
      </c>
      <c r="C3" s="24"/>
      <c r="D3" s="24"/>
      <c r="E3" s="24"/>
      <c r="F3" s="24"/>
      <c r="G3" s="1" t="s">
        <v>6</v>
      </c>
      <c r="H3" s="2" t="s">
        <v>75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32">
        <v>0</v>
      </c>
      <c r="C4" s="32"/>
      <c r="D4" s="32"/>
      <c r="E4" s="32"/>
      <c r="F4" s="32"/>
      <c r="G4" s="1" t="s">
        <v>9</v>
      </c>
      <c r="H4" s="3">
        <v>3</v>
      </c>
      <c r="I4" s="4" t="s">
        <v>10</v>
      </c>
      <c r="J4" s="3">
        <v>27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18"/>
      <c r="C5" s="18"/>
      <c r="D5" s="18"/>
      <c r="E5" s="18"/>
      <c r="F5" s="18"/>
      <c r="G5" s="1" t="s">
        <v>28</v>
      </c>
      <c r="H5" s="24" t="s">
        <v>76</v>
      </c>
      <c r="I5" s="24"/>
      <c r="J5" s="24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23" t="s">
        <v>77</v>
      </c>
      <c r="B6" s="23"/>
      <c r="C6" s="23"/>
      <c r="D6" s="23"/>
      <c r="E6" s="23"/>
      <c r="F6" s="23"/>
      <c r="G6" s="23"/>
      <c r="H6" s="23"/>
      <c r="I6" s="23"/>
      <c r="J6" s="23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23" t="s">
        <v>78</v>
      </c>
      <c r="B7" s="23"/>
      <c r="C7" s="23"/>
      <c r="D7" s="23"/>
      <c r="E7" s="23"/>
      <c r="F7" s="23"/>
      <c r="G7" s="23"/>
      <c r="H7" s="23"/>
      <c r="I7" s="23"/>
      <c r="J7" s="23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23" t="s">
        <v>79</v>
      </c>
      <c r="B8" s="23"/>
      <c r="C8" s="23"/>
      <c r="D8" s="23"/>
      <c r="E8" s="23"/>
      <c r="F8" s="23"/>
      <c r="G8" s="23"/>
      <c r="H8" s="23"/>
      <c r="I8" s="23"/>
      <c r="J8" s="23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23" t="s">
        <v>80</v>
      </c>
      <c r="B9" s="23"/>
      <c r="C9" s="23"/>
      <c r="D9" s="23"/>
      <c r="E9" s="23"/>
      <c r="F9" s="23"/>
      <c r="G9" s="23"/>
      <c r="H9" s="23"/>
      <c r="I9" s="23"/>
      <c r="J9" s="23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23" t="s">
        <v>81</v>
      </c>
      <c r="B10" s="23"/>
      <c r="C10" s="23"/>
      <c r="D10" s="23"/>
      <c r="E10" s="23"/>
      <c r="F10" s="23"/>
      <c r="G10" s="23"/>
      <c r="H10" s="23"/>
      <c r="I10" s="23"/>
      <c r="J10" s="23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23"/>
      <c r="B14" s="23"/>
      <c r="C14" s="23"/>
      <c r="D14" s="23"/>
      <c r="E14" s="23"/>
      <c r="F14" s="23"/>
      <c r="G14" s="23"/>
      <c r="H14" s="23"/>
      <c r="I14" s="25"/>
      <c r="J14" s="25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4</v>
      </c>
      <c r="B15" s="3">
        <v>155</v>
      </c>
      <c r="C15" s="26" t="s">
        <v>39</v>
      </c>
      <c r="D15" s="26"/>
      <c r="E15" s="31">
        <f>ROUNDUP(B15/50,0)</f>
        <v>4</v>
      </c>
      <c r="F15" s="31"/>
      <c r="G15" s="1" t="s">
        <v>40</v>
      </c>
      <c r="H15" s="5">
        <f>HLOOKUP(B15,R2:AG3,2,TRUE)</f>
        <v>0</v>
      </c>
      <c r="I15" s="33"/>
      <c r="J15" s="34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28</v>
      </c>
      <c r="C16" s="18"/>
      <c r="D16" s="18"/>
      <c r="E16" s="19" t="s">
        <v>43</v>
      </c>
      <c r="F16" s="19"/>
      <c r="G16" s="3">
        <v>13</v>
      </c>
      <c r="I16" s="35"/>
      <c r="J16" s="36"/>
    </row>
    <row r="17" spans="1:40" ht="12.75">
      <c r="A17" s="1" t="s">
        <v>44</v>
      </c>
      <c r="B17" s="3">
        <v>30</v>
      </c>
      <c r="C17" s="18"/>
      <c r="D17" s="18"/>
      <c r="E17" s="19" t="s">
        <v>45</v>
      </c>
      <c r="F17" s="19"/>
      <c r="G17" s="3">
        <v>12</v>
      </c>
      <c r="I17" s="35"/>
      <c r="J17" s="36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13</v>
      </c>
      <c r="C18" s="18"/>
      <c r="D18" s="18"/>
      <c r="E18" s="19" t="s">
        <v>48</v>
      </c>
      <c r="F18" s="19"/>
      <c r="G18" s="5">
        <f>HLOOKUP(B18,R17:AN18,2,TRUE)</f>
        <v>1</v>
      </c>
      <c r="H18" s="8"/>
      <c r="I18" s="35"/>
      <c r="J18" s="36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2.2</v>
      </c>
      <c r="C19">
        <f>HLOOKUP(G16,R5:AW15,3,TRUE)</f>
        <v>1.4</v>
      </c>
      <c r="D19">
        <f>HLOOKUP(G17,R5:AW15,5,TRUE)</f>
        <v>1.1</v>
      </c>
      <c r="E19">
        <f>HLOOKUP(B17,R5:AW15,9,TRUE)</f>
        <v>3.1</v>
      </c>
      <c r="F19" s="9">
        <f>PRODUCT(B19:E19)</f>
        <v>10.5028</v>
      </c>
      <c r="G19" s="1" t="s">
        <v>51</v>
      </c>
      <c r="H19" s="10">
        <f>(F19*E15)+0.49</f>
        <v>42.501200000000004</v>
      </c>
      <c r="I19" s="35"/>
      <c r="J19" s="36"/>
    </row>
    <row r="20" spans="1:10" ht="12.75">
      <c r="A20" s="1" t="s">
        <v>52</v>
      </c>
      <c r="B20" s="5">
        <f>HLOOKUP(G17,R5:AW15,6,TRUE)+HLOOKUP(B17,R5:AW15,10,TRUE)</f>
        <v>4</v>
      </c>
      <c r="E20" s="28" t="s">
        <v>53</v>
      </c>
      <c r="F20" s="28"/>
      <c r="G20" s="11">
        <f>E15*HLOOKUP(G16,R5:AW15,4,TRUE)</f>
        <v>1.2</v>
      </c>
      <c r="I20" s="35"/>
      <c r="J20" s="36"/>
    </row>
    <row r="21" spans="1:10" ht="12.75">
      <c r="A21" s="1" t="s">
        <v>54</v>
      </c>
      <c r="B21" s="5">
        <f>HLOOKUP(B17,R5:AW15,11,TRUE)</f>
        <v>5</v>
      </c>
      <c r="F21" s="1" t="s">
        <v>55</v>
      </c>
      <c r="G21" s="5">
        <f>SUM(B16:B17,G16:G17)</f>
        <v>83</v>
      </c>
      <c r="I21" s="35"/>
      <c r="J21" s="36"/>
    </row>
    <row r="22" spans="1:10" ht="12.75">
      <c r="A22" s="19" t="s">
        <v>56</v>
      </c>
      <c r="B22" s="19"/>
      <c r="C22" s="30">
        <f>((B16/10)^3+(G16/10))*(B15/2)</f>
        <v>1802.0299999999997</v>
      </c>
      <c r="D22" s="30"/>
      <c r="E22" s="19" t="s">
        <v>57</v>
      </c>
      <c r="F22" s="19"/>
      <c r="G22" s="19"/>
      <c r="H22" t="str">
        <f>HLOOKUP(C22,R2:AG4,3,TRUE)</f>
        <v>1d10</v>
      </c>
      <c r="I22" s="35"/>
      <c r="J22" s="36"/>
    </row>
    <row r="23" spans="1:10" ht="12.75">
      <c r="A23" s="19" t="s">
        <v>58</v>
      </c>
      <c r="B23" s="19"/>
      <c r="C23">
        <f>SUM(B16:B17,G16)</f>
        <v>71</v>
      </c>
      <c r="D23" s="18" t="s">
        <v>59</v>
      </c>
      <c r="E23" s="18"/>
      <c r="F23" s="18"/>
      <c r="G23" s="24"/>
      <c r="H23" s="29"/>
      <c r="I23" s="35"/>
      <c r="J23" s="36"/>
    </row>
    <row r="24" spans="1:10" ht="12.75">
      <c r="A24" s="24"/>
      <c r="B24" s="39"/>
      <c r="C24" s="39"/>
      <c r="D24" s="39"/>
      <c r="E24" s="39"/>
      <c r="F24" s="39"/>
      <c r="G24" s="39"/>
      <c r="H24" s="39"/>
      <c r="I24" s="35"/>
      <c r="J24" s="36"/>
    </row>
    <row r="25" spans="1:10" ht="12.75">
      <c r="A25" s="1" t="s">
        <v>60</v>
      </c>
      <c r="B25">
        <f>HLOOKUP(G17,R5:AW15,7,TRUE)</f>
        <v>10</v>
      </c>
      <c r="D25" t="s">
        <v>61</v>
      </c>
      <c r="E25" s="19" t="s">
        <v>62</v>
      </c>
      <c r="F25" s="19"/>
      <c r="G25" s="9">
        <f>HLOOKUP(G17,R5:AW15,8,TRUE)</f>
        <v>14</v>
      </c>
      <c r="H25" t="s">
        <v>61</v>
      </c>
      <c r="I25" s="35"/>
      <c r="J25" s="36"/>
    </row>
    <row r="26" spans="1:10" ht="12.75">
      <c r="A26" s="19" t="s">
        <v>63</v>
      </c>
      <c r="B26" s="19"/>
      <c r="C26">
        <f>(G17/10)*H4</f>
        <v>3.5999999999999996</v>
      </c>
      <c r="E26" s="17" t="s">
        <v>64</v>
      </c>
      <c r="F26" s="17"/>
      <c r="G26" s="12">
        <v>0</v>
      </c>
      <c r="I26" s="35"/>
      <c r="J26" s="36"/>
    </row>
    <row r="27" spans="1:10" ht="12.75">
      <c r="A27" s="1" t="s">
        <v>65</v>
      </c>
      <c r="B27">
        <f>G17*3</f>
        <v>36</v>
      </c>
      <c r="C27" s="13" t="s">
        <v>61</v>
      </c>
      <c r="D27" s="27"/>
      <c r="E27" s="27"/>
      <c r="F27" s="27"/>
      <c r="G27" s="27"/>
      <c r="H27" s="27"/>
      <c r="I27" s="35"/>
      <c r="J27" s="36"/>
    </row>
    <row r="28" spans="1:10" ht="12.75">
      <c r="A28" s="19" t="s">
        <v>66</v>
      </c>
      <c r="B28" s="19"/>
      <c r="C28" s="19"/>
      <c r="D28" s="22" t="s">
        <v>82</v>
      </c>
      <c r="E28" s="22"/>
      <c r="F28" s="22"/>
      <c r="G28" s="22"/>
      <c r="H28" s="22"/>
      <c r="I28" s="35"/>
      <c r="J28" s="36"/>
    </row>
    <row r="29" spans="1:10" ht="12.75">
      <c r="A29" s="23"/>
      <c r="B29" s="23"/>
      <c r="C29" s="23"/>
      <c r="D29" s="23"/>
      <c r="E29" s="23"/>
      <c r="F29" s="23"/>
      <c r="G29" s="23"/>
      <c r="H29" s="23"/>
      <c r="I29" s="35"/>
      <c r="J29" s="36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35"/>
      <c r="J30" s="36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35"/>
      <c r="J31" s="36"/>
    </row>
    <row r="32" spans="1:10" ht="12.75">
      <c r="A32" s="19" t="s">
        <v>67</v>
      </c>
      <c r="B32" s="19"/>
      <c r="C32" s="22" t="s">
        <v>68</v>
      </c>
      <c r="D32" s="22"/>
      <c r="E32" s="22"/>
      <c r="F32" s="22"/>
      <c r="G32" s="22"/>
      <c r="H32" s="40"/>
      <c r="I32" s="35"/>
      <c r="J32" s="36"/>
    </row>
    <row r="33" spans="1:10" ht="13.5" thickBot="1">
      <c r="A33" s="18" t="s">
        <v>69</v>
      </c>
      <c r="B33" s="18"/>
      <c r="C33" s="14">
        <v>0</v>
      </c>
      <c r="D33" t="s">
        <v>70</v>
      </c>
      <c r="E33" s="20"/>
      <c r="F33" s="20"/>
      <c r="G33" s="20"/>
      <c r="H33" s="21"/>
      <c r="I33" s="37"/>
      <c r="J33" s="38"/>
    </row>
    <row r="34" spans="1:10" ht="12.75">
      <c r="A34" s="19" t="s">
        <v>71</v>
      </c>
      <c r="B34" s="19"/>
      <c r="C34" s="23" t="s">
        <v>83</v>
      </c>
      <c r="D34" s="23"/>
      <c r="E34" s="23"/>
      <c r="F34" s="23"/>
      <c r="G34" s="23"/>
      <c r="H34" s="23"/>
      <c r="I34" s="23"/>
      <c r="J34" s="23"/>
    </row>
    <row r="35" spans="1:10" ht="12.75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2" t="s">
        <v>85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23" t="s">
        <v>89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23" t="s">
        <v>90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5" t="s">
        <v>72</v>
      </c>
      <c r="B46" s="16"/>
      <c r="C46" s="16"/>
      <c r="D46" s="16"/>
      <c r="E46" s="16"/>
      <c r="F46" s="16"/>
      <c r="G46" s="16"/>
      <c r="H46" s="16"/>
      <c r="I46" s="16"/>
      <c r="J46" s="16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1999-08-11T18:44:40Z</dcterms:created>
  <cp:category/>
  <cp:version/>
  <cp:contentType/>
  <cp:contentStatus/>
</cp:coreProperties>
</file>