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wift Justice" sheetId="1" r:id="rId1"/>
    <sheet name="Kid Swift" sheetId="2" r:id="rId2"/>
  </sheets>
  <externalReferences>
    <externalReference r:id="rId5"/>
  </externalReferences>
  <definedNames>
    <definedName name="HTML_CodePage" hidden="1">1252</definedName>
    <definedName name="HTML_Control" localSheetId="1" hidden="1">{"'Centaurion'!$A$1:$J$46"}</definedName>
    <definedName name="HTML_Control" localSheetId="0" hidden="1">{"'Centaurion'!$A$1:$J$46"}</definedName>
    <definedName name="HTML_Control" hidden="1">{"'Centaurion'!$A$1:$J$46"}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"C:\WINDOWS\Profiles\griswoca\Desktop\centaurion.htm"</definedName>
    <definedName name="HTML_Title" hidden="1">"Villains and Vigilantes Campaign HQ"</definedName>
    <definedName name="_xlnm.Print_Area" localSheetId="1">'Kid Swift'!$A$1:$J$46</definedName>
    <definedName name="_xlnm.Print_Area" localSheetId="0">'Swift Justice'!$A$1:$J$46</definedName>
    <definedName name="Wavelength" localSheetId="1" hidden="1">{"'Centaurion'!$A$1:$J$46"}</definedName>
    <definedName name="Wavelength" localSheetId="0" hidden="1">{"'Centaurion'!$A$1:$J$46"}</definedName>
    <definedName name="Wavelength" hidden="1">{"'Centaurion'!$A$1:$J$46"}</definedName>
  </definedNames>
  <calcPr fullCalcOnLoad="1"/>
</workbook>
</file>

<file path=xl/sharedStrings.xml><?xml version="1.0" encoding="utf-8"?>
<sst xmlns="http://schemas.openxmlformats.org/spreadsheetml/2006/main" count="203" uniqueCount="124">
  <si>
    <t>Villains and Vigilantes 2nd Edition</t>
  </si>
  <si>
    <t>Identity:</t>
  </si>
  <si>
    <t>Side:</t>
  </si>
  <si>
    <t>Weight:</t>
  </si>
  <si>
    <t>Name:</t>
  </si>
  <si>
    <t>Gender:</t>
  </si>
  <si>
    <t>Male</t>
  </si>
  <si>
    <t>Agility Mod.:</t>
  </si>
  <si>
    <t>Experience:</t>
  </si>
  <si>
    <t>Level:</t>
  </si>
  <si>
    <t>Age:</t>
  </si>
  <si>
    <t>HTH damage</t>
  </si>
  <si>
    <t>1d2</t>
  </si>
  <si>
    <t>1d3</t>
  </si>
  <si>
    <t>1d4</t>
  </si>
  <si>
    <t>1d6</t>
  </si>
  <si>
    <t>1d8</t>
  </si>
  <si>
    <t>1d10</t>
  </si>
  <si>
    <t>1d12</t>
  </si>
  <si>
    <t>2d8</t>
  </si>
  <si>
    <t>2d10</t>
  </si>
  <si>
    <t>3d10</t>
  </si>
  <si>
    <t>4d10</t>
  </si>
  <si>
    <t>5d10</t>
  </si>
  <si>
    <t>6d10</t>
  </si>
  <si>
    <t>7d10</t>
  </si>
  <si>
    <t>8d10</t>
  </si>
  <si>
    <t>Powers:</t>
  </si>
  <si>
    <t>Training:</t>
  </si>
  <si>
    <t>Attr. Value</t>
  </si>
  <si>
    <t>Str HP Mod</t>
  </si>
  <si>
    <t>End HP Mod</t>
  </si>
  <si>
    <t>End Heal Rate</t>
  </si>
  <si>
    <t>Int HP Mod</t>
  </si>
  <si>
    <t>Int Dmg Mod</t>
  </si>
  <si>
    <t>Det Hidden</t>
  </si>
  <si>
    <t>Det Danger</t>
  </si>
  <si>
    <t>Agl HP Mod</t>
  </si>
  <si>
    <t>Agl Dmg Mod</t>
  </si>
  <si>
    <t>Basic Hits:</t>
  </si>
  <si>
    <t>Agility Mod:</t>
  </si>
  <si>
    <t>Agl Acc Mod</t>
  </si>
  <si>
    <t>Strength:</t>
  </si>
  <si>
    <t>Endurance:</t>
  </si>
  <si>
    <t>Agility:</t>
  </si>
  <si>
    <t>Intelligence:</t>
  </si>
  <si>
    <t>Charisma</t>
  </si>
  <si>
    <t>Charisma:</t>
  </si>
  <si>
    <t>React. Mod.:</t>
  </si>
  <si>
    <t>Reaction</t>
  </si>
  <si>
    <t>Hit Mod.</t>
  </si>
  <si>
    <t>Hit Points:</t>
  </si>
  <si>
    <t>Dmg. Mod.:</t>
  </si>
  <si>
    <t>Healing Rate:</t>
  </si>
  <si>
    <t>Accuracy:</t>
  </si>
  <si>
    <t>Power:</t>
  </si>
  <si>
    <t>Carrying Capacity:</t>
  </si>
  <si>
    <t>Base HTH Damage:</t>
  </si>
  <si>
    <t>Movement Rates:</t>
  </si>
  <si>
    <t>" Running (Base)</t>
  </si>
  <si>
    <t>Det. Hidden:</t>
  </si>
  <si>
    <t>%</t>
  </si>
  <si>
    <t>Det. Danger:</t>
  </si>
  <si>
    <t>Inventing Points:</t>
  </si>
  <si>
    <t xml:space="preserve">Cash: </t>
  </si>
  <si>
    <t>Inventing:</t>
  </si>
  <si>
    <t>Origin and Background:</t>
  </si>
  <si>
    <t>Legal Status:</t>
  </si>
  <si>
    <r>
      <t>(</t>
    </r>
    <r>
      <rPr>
        <b/>
        <sz val="10"/>
        <rFont val="Arial"/>
        <family val="2"/>
      </rPr>
      <t>Sec. Clearance =</t>
    </r>
  </si>
  <si>
    <t>)</t>
  </si>
  <si>
    <t>Other Information:</t>
  </si>
  <si>
    <t>Copyright 1999 Craig Griswold - fortean@pcisys.net</t>
  </si>
  <si>
    <t>Wanted Criminal</t>
  </si>
  <si>
    <t>Heightened Defense: -4 to be hit</t>
  </si>
  <si>
    <t>Robert Wayans</t>
  </si>
  <si>
    <t>Swift Justice</t>
  </si>
  <si>
    <t>Good</t>
  </si>
  <si>
    <t>Heightened Speed: +660" running, +22 initiative</t>
  </si>
  <si>
    <t>Marla Davis</t>
  </si>
  <si>
    <t>Kid Swift</t>
  </si>
  <si>
    <t>Female</t>
  </si>
  <si>
    <t>+2 Agility</t>
  </si>
  <si>
    <t>Heightened Speed: +570" running, +19 initiative</t>
  </si>
  <si>
    <t>Heightened Expertise: +4 to hit with firearms</t>
  </si>
  <si>
    <t>+4 to hit HTH, +3 Strength</t>
  </si>
  <si>
    <t>Heightened Intelligence B: +23</t>
  </si>
  <si>
    <t>705" Running (Total)</t>
  </si>
  <si>
    <t>(2) Colt .45 Pistols: +3 to hit, 30" range, 1d10 damage, 6 ammo</t>
  </si>
  <si>
    <t xml:space="preserve">When his parents were killed by criminals before his eyes he swore </t>
  </si>
  <si>
    <t>A chemical accident gave him the power to enforce justice.</t>
  </si>
  <si>
    <t>Wanted Vigilante</t>
  </si>
  <si>
    <t xml:space="preserve">When Robert Wayans was only 8 years old his parents were killed before his </t>
  </si>
  <si>
    <t xml:space="preserve">eyes during a daylight robbery. Robert swore to avenge their deaths and bring justice back to the streets. </t>
  </si>
  <si>
    <t xml:space="preserve">Through the following years he devoted the wealth his parents left him to train him in law enforcement </t>
  </si>
  <si>
    <t xml:space="preserve">and criminal investigation. </t>
  </si>
  <si>
    <t>(American) Inheritor, Law Enforcement</t>
  </si>
  <si>
    <t xml:space="preserve">chemicals that altered his body chemistry, accelerating his speed and reflexes to superhuman levels. </t>
  </si>
  <si>
    <t>Body Power Device: (Costume) Shadowmeld - invisibility that works only in shadows or low light.</t>
  </si>
  <si>
    <t>With some training and experimentation Wayans created the black costume and mask of Swift Justice</t>
  </si>
  <si>
    <t xml:space="preserve">and began a campaign to terrorize the underworld. </t>
  </si>
  <si>
    <t xml:space="preserve">After a few years bringing justice to the streets Swift Justice came across a mutant child speedster who </t>
  </si>
  <si>
    <t xml:space="preserve">was being used by criminals to carry stolen items and drugs. After the criminals were dealt with, Swift </t>
  </si>
  <si>
    <t xml:space="preserve">Justice took her under his wing, training her as a vigilante,  and adopted her in his true identity. She </t>
  </si>
  <si>
    <t xml:space="preserve">became his sidekick, Kid Swift. </t>
  </si>
  <si>
    <t xml:space="preserve">to avenge them and turned his resources to criminal investigation. </t>
  </si>
  <si>
    <t xml:space="preserve">An accident at a crime lab that he was working in bathed Wayans in an electrified wash of unknown </t>
  </si>
  <si>
    <t>Prejudice: Swift's methods are known to occasionally range to the violent extreme</t>
  </si>
  <si>
    <t>(American) Crime, Law Enforcement</t>
  </si>
  <si>
    <t xml:space="preserve">A street-born mutant speedster who was rescued from a life of crime </t>
  </si>
  <si>
    <t>by Swift Justice, becoming his sidekick.</t>
  </si>
  <si>
    <t xml:space="preserve">Marla Davis was a mutant, abandoned on the street at a young age when her </t>
  </si>
  <si>
    <t xml:space="preserve">speed powers manifested. Living on the streets she eventually found favor with the street gangs and </t>
  </si>
  <si>
    <t xml:space="preserve">criminals, carrying packages for them. When Swift Justice came down on the gang with righteous fury </t>
  </si>
  <si>
    <t xml:space="preserve">he felt for Marla's situation, and sensing a good spirit he offered to take her in and train her as a </t>
  </si>
  <si>
    <t xml:space="preserve">vigilante. </t>
  </si>
  <si>
    <t xml:space="preserve">Justice, Kid Swift. Marla is more good humored than her benefactor, and helps temper his attitude at </t>
  </si>
  <si>
    <t xml:space="preserve">times. </t>
  </si>
  <si>
    <t xml:space="preserve">Marla's dog "Racer" was found in a criminal laboratory, the subject of clandestine experiments in </t>
  </si>
  <si>
    <t xml:space="preserve">superspeed. Swift Justice allowed Kid Swift to take on the dog, training it to track down criminals and </t>
  </si>
  <si>
    <t xml:space="preserve">help bring them down. </t>
  </si>
  <si>
    <t>611" Running (total)</t>
  </si>
  <si>
    <t xml:space="preserve">Marla thrived in her new environment, ward of the wealthy Robert Wayans, and the sidekick of Swift </t>
  </si>
  <si>
    <t>Pet: Greyhound "Racer" with Heightened Speed +600", +20 init</t>
  </si>
  <si>
    <t xml:space="preserve">   Wgt: 75, Agl: 14, Fer: 10, Hits: 4, Acc: +1, Dmg: d4+1, Pwr: 48, Move: 636"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</si>
</sst>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E+00"/>
    <numFmt numFmtId="167" formatCode="0.0E+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44" fontId="2" fillId="0" borderId="0" xfId="17" applyFont="1" applyAlignment="1">
      <alignment/>
    </xf>
    <xf numFmtId="9" fontId="0" fillId="0" borderId="0" xfId="19" applyFont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4" fontId="2" fillId="0" borderId="0" xfId="17" applyFont="1" applyAlignment="1">
      <alignment horizontal="left"/>
    </xf>
    <xf numFmtId="44" fontId="2" fillId="0" borderId="7" xfId="17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ISWOCA\misc\VV\BO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BOSS"/>
      <sheetName val="Spec Veh"/>
      <sheetName val="Character Record"/>
      <sheetName val="Express"/>
      <sheetName val="Microjack"/>
      <sheetName val="Silver Arrow"/>
      <sheetName val="Stim"/>
      <sheetName val="Tot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6"/>
  <sheetViews>
    <sheetView tabSelected="1"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33" ht="12.75">
      <c r="A2" s="1" t="s">
        <v>1</v>
      </c>
      <c r="B2" s="20" t="s">
        <v>74</v>
      </c>
      <c r="C2" s="20"/>
      <c r="D2" s="20"/>
      <c r="E2" s="20"/>
      <c r="F2" s="20"/>
      <c r="G2" s="1" t="s">
        <v>2</v>
      </c>
      <c r="H2" s="2" t="s">
        <v>76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0" t="s">
        <v>75</v>
      </c>
      <c r="C3" s="20"/>
      <c r="D3" s="20"/>
      <c r="E3" s="20"/>
      <c r="F3" s="20"/>
      <c r="G3" s="1" t="s">
        <v>5</v>
      </c>
      <c r="H3" s="2" t="s">
        <v>6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21">
        <v>0</v>
      </c>
      <c r="C4" s="21"/>
      <c r="D4" s="21"/>
      <c r="E4" s="21"/>
      <c r="F4" s="21"/>
      <c r="G4" s="1" t="s">
        <v>9</v>
      </c>
      <c r="H4" s="3">
        <v>7</v>
      </c>
      <c r="I4" s="4" t="s">
        <v>10</v>
      </c>
      <c r="J4" s="3">
        <v>40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28"/>
      <c r="C5" s="28"/>
      <c r="D5" s="28"/>
      <c r="E5" s="28"/>
      <c r="F5" s="28"/>
      <c r="G5" s="1" t="s">
        <v>28</v>
      </c>
      <c r="H5" s="20" t="s">
        <v>84</v>
      </c>
      <c r="I5" s="20"/>
      <c r="J5" s="20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15" t="s">
        <v>77</v>
      </c>
      <c r="B6" s="15"/>
      <c r="C6" s="15"/>
      <c r="D6" s="15"/>
      <c r="E6" s="15"/>
      <c r="F6" s="15"/>
      <c r="G6" s="15"/>
      <c r="H6" s="15"/>
      <c r="I6" s="15"/>
      <c r="J6" s="15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15" t="s">
        <v>73</v>
      </c>
      <c r="B7" s="15"/>
      <c r="C7" s="15"/>
      <c r="D7" s="15"/>
      <c r="E7" s="15"/>
      <c r="F7" s="15"/>
      <c r="G7" s="15"/>
      <c r="H7" s="15"/>
      <c r="I7" s="15"/>
      <c r="J7" s="15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15" t="s">
        <v>83</v>
      </c>
      <c r="B8" s="15"/>
      <c r="C8" s="15"/>
      <c r="D8" s="15"/>
      <c r="E8" s="15"/>
      <c r="F8" s="15"/>
      <c r="G8" s="15"/>
      <c r="H8" s="15"/>
      <c r="I8" s="15"/>
      <c r="J8" s="15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15" t="s">
        <v>85</v>
      </c>
      <c r="B9" s="15"/>
      <c r="C9" s="15"/>
      <c r="D9" s="15"/>
      <c r="E9" s="15"/>
      <c r="F9" s="15"/>
      <c r="G9" s="15"/>
      <c r="H9" s="15"/>
      <c r="I9" s="15"/>
      <c r="J9" s="15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15" t="s">
        <v>97</v>
      </c>
      <c r="B10" s="15"/>
      <c r="C10" s="15"/>
      <c r="D10" s="15"/>
      <c r="E10" s="15"/>
      <c r="F10" s="15"/>
      <c r="G10" s="15"/>
      <c r="H10" s="15"/>
      <c r="I10" s="15"/>
      <c r="J10" s="15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15" t="s">
        <v>87</v>
      </c>
      <c r="B12" s="15"/>
      <c r="C12" s="15"/>
      <c r="D12" s="15"/>
      <c r="E12" s="15"/>
      <c r="F12" s="15"/>
      <c r="G12" s="15"/>
      <c r="H12" s="15"/>
      <c r="I12" s="15"/>
      <c r="J12" s="15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15" t="s">
        <v>106</v>
      </c>
      <c r="B14" s="15"/>
      <c r="C14" s="15"/>
      <c r="D14" s="15"/>
      <c r="E14" s="15"/>
      <c r="F14" s="15"/>
      <c r="G14" s="15"/>
      <c r="H14" s="15"/>
      <c r="I14" s="34"/>
      <c r="J14" s="34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185</v>
      </c>
      <c r="C15" s="35" t="s">
        <v>39</v>
      </c>
      <c r="D15" s="35"/>
      <c r="E15" s="33">
        <f>ROUNDUP(B15/50,0)</f>
        <v>4</v>
      </c>
      <c r="F15" s="33"/>
      <c r="G15" s="1" t="s">
        <v>40</v>
      </c>
      <c r="H15" s="5">
        <f>HLOOKUP(B15,R2:AG3,2,TRUE)</f>
        <v>0</v>
      </c>
      <c r="I15" s="22"/>
      <c r="J15" s="23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16</v>
      </c>
      <c r="C16" s="28"/>
      <c r="D16" s="28"/>
      <c r="E16" s="16" t="s">
        <v>43</v>
      </c>
      <c r="F16" s="16"/>
      <c r="G16" s="3">
        <v>14</v>
      </c>
      <c r="I16" s="24"/>
      <c r="J16" s="25"/>
    </row>
    <row r="17" spans="1:40" ht="12.75">
      <c r="A17" s="1" t="s">
        <v>44</v>
      </c>
      <c r="B17" s="3">
        <v>15</v>
      </c>
      <c r="C17" s="28"/>
      <c r="D17" s="28"/>
      <c r="E17" s="16" t="s">
        <v>45</v>
      </c>
      <c r="F17" s="16"/>
      <c r="G17" s="3">
        <v>39</v>
      </c>
      <c r="I17" s="24"/>
      <c r="J17" s="25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12</v>
      </c>
      <c r="C18" s="28"/>
      <c r="D18" s="28"/>
      <c r="E18" s="16" t="s">
        <v>48</v>
      </c>
      <c r="F18" s="16"/>
      <c r="G18" s="5">
        <f>HLOOKUP(B18,R17:AN18,2,TRUE)</f>
        <v>1</v>
      </c>
      <c r="H18" s="8"/>
      <c r="I18" s="24"/>
      <c r="J18" s="25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1.4</v>
      </c>
      <c r="C19">
        <f>HLOOKUP(G16,R5:AW15,3,TRUE)</f>
        <v>1.4</v>
      </c>
      <c r="D19">
        <f>HLOOKUP(G17,R5:AW15,5,TRUE)</f>
        <v>2</v>
      </c>
      <c r="E19">
        <f>HLOOKUP(B17,R5:AW15,9,TRUE)</f>
        <v>1.6</v>
      </c>
      <c r="F19" s="9">
        <f>PRODUCT(B19:E19)</f>
        <v>6.271999999999999</v>
      </c>
      <c r="G19" s="1" t="s">
        <v>51</v>
      </c>
      <c r="H19" s="10">
        <f>(F19*E15)+0.49</f>
        <v>25.577999999999996</v>
      </c>
      <c r="I19" s="24"/>
      <c r="J19" s="25"/>
    </row>
    <row r="20" spans="1:10" ht="12.75">
      <c r="A20" s="1" t="s">
        <v>52</v>
      </c>
      <c r="B20" s="5">
        <f>HLOOKUP(G17,R5:AW15,6,TRUE)+HLOOKUP(B17,R5:AW15,10,TRUE)</f>
        <v>6</v>
      </c>
      <c r="E20" s="19" t="s">
        <v>53</v>
      </c>
      <c r="F20" s="19"/>
      <c r="G20" s="11">
        <f>E15*HLOOKUP(G16,R5:AW15,4,TRUE)</f>
        <v>1.2</v>
      </c>
      <c r="I20" s="24"/>
      <c r="J20" s="25"/>
    </row>
    <row r="21" spans="1:10" ht="12.75">
      <c r="A21" s="1" t="s">
        <v>54</v>
      </c>
      <c r="B21" s="5">
        <f>HLOOKUP(B17,R5:AW15,11,TRUE)</f>
        <v>2</v>
      </c>
      <c r="F21" s="1" t="s">
        <v>55</v>
      </c>
      <c r="G21" s="5">
        <f>SUM(B16:B17,G16:G17)</f>
        <v>84</v>
      </c>
      <c r="I21" s="24"/>
      <c r="J21" s="25"/>
    </row>
    <row r="22" spans="1:10" ht="12.75">
      <c r="A22" s="16" t="s">
        <v>56</v>
      </c>
      <c r="B22" s="16"/>
      <c r="C22" s="32">
        <f>((B16/10)^3+(G16/10))*(B15/2)</f>
        <v>508.38000000000005</v>
      </c>
      <c r="D22" s="32"/>
      <c r="E22" s="16" t="s">
        <v>57</v>
      </c>
      <c r="F22" s="16"/>
      <c r="G22" s="16"/>
      <c r="H22" t="str">
        <f>HLOOKUP(C22,R2:AG4,3,TRUE)</f>
        <v>1d8</v>
      </c>
      <c r="I22" s="24"/>
      <c r="J22" s="25"/>
    </row>
    <row r="23" spans="1:10" ht="12.75">
      <c r="A23" s="16" t="s">
        <v>58</v>
      </c>
      <c r="B23" s="16"/>
      <c r="C23">
        <f>SUM(B16:B17,G16)</f>
        <v>45</v>
      </c>
      <c r="D23" s="28" t="s">
        <v>59</v>
      </c>
      <c r="E23" s="28"/>
      <c r="F23" s="28"/>
      <c r="G23" s="20" t="s">
        <v>86</v>
      </c>
      <c r="H23" s="31"/>
      <c r="I23" s="24"/>
      <c r="J23" s="25"/>
    </row>
    <row r="24" spans="1:10" ht="12.75">
      <c r="A24" s="20"/>
      <c r="B24" s="29"/>
      <c r="C24" s="29"/>
      <c r="D24" s="29"/>
      <c r="E24" s="29"/>
      <c r="F24" s="29"/>
      <c r="G24" s="29"/>
      <c r="H24" s="29"/>
      <c r="I24" s="24"/>
      <c r="J24" s="25"/>
    </row>
    <row r="25" spans="1:10" ht="12.75">
      <c r="A25" s="1" t="s">
        <v>60</v>
      </c>
      <c r="B25">
        <f>HLOOKUP(G17,R5:AW15,7,TRUE)</f>
        <v>28</v>
      </c>
      <c r="D25" t="s">
        <v>61</v>
      </c>
      <c r="E25" s="16" t="s">
        <v>62</v>
      </c>
      <c r="F25" s="16"/>
      <c r="G25" s="9">
        <f>HLOOKUP(G17,R5:AW15,8,TRUE)</f>
        <v>32</v>
      </c>
      <c r="H25" t="s">
        <v>61</v>
      </c>
      <c r="I25" s="24"/>
      <c r="J25" s="25"/>
    </row>
    <row r="26" spans="1:10" ht="12.75">
      <c r="A26" s="16" t="s">
        <v>63</v>
      </c>
      <c r="B26" s="16"/>
      <c r="C26">
        <f>(G17/10)*H4</f>
        <v>27.3</v>
      </c>
      <c r="E26" s="38" t="s">
        <v>64</v>
      </c>
      <c r="F26" s="38"/>
      <c r="G26" s="41">
        <v>5000000</v>
      </c>
      <c r="H26" s="42"/>
      <c r="I26" s="24"/>
      <c r="J26" s="25"/>
    </row>
    <row r="27" spans="1:10" ht="12.75">
      <c r="A27" s="1" t="s">
        <v>65</v>
      </c>
      <c r="B27">
        <f>G17*3</f>
        <v>117</v>
      </c>
      <c r="C27" s="13" t="s">
        <v>61</v>
      </c>
      <c r="D27" s="30"/>
      <c r="E27" s="30"/>
      <c r="F27" s="30"/>
      <c r="G27" s="30"/>
      <c r="H27" s="30"/>
      <c r="I27" s="24"/>
      <c r="J27" s="25"/>
    </row>
    <row r="28" spans="1:10" ht="12.75">
      <c r="A28" s="16" t="s">
        <v>66</v>
      </c>
      <c r="B28" s="16"/>
      <c r="C28" s="16"/>
      <c r="D28" s="17" t="s">
        <v>95</v>
      </c>
      <c r="E28" s="17"/>
      <c r="F28" s="17"/>
      <c r="G28" s="17"/>
      <c r="H28" s="17"/>
      <c r="I28" s="24"/>
      <c r="J28" s="25"/>
    </row>
    <row r="29" spans="1:10" ht="12.75">
      <c r="A29" s="15" t="s">
        <v>88</v>
      </c>
      <c r="B29" s="15"/>
      <c r="C29" s="15"/>
      <c r="D29" s="15"/>
      <c r="E29" s="15"/>
      <c r="F29" s="15"/>
      <c r="G29" s="15"/>
      <c r="H29" s="15"/>
      <c r="I29" s="24"/>
      <c r="J29" s="25"/>
    </row>
    <row r="30" spans="1:10" ht="12.75">
      <c r="A30" s="17" t="s">
        <v>104</v>
      </c>
      <c r="B30" s="17"/>
      <c r="C30" s="17"/>
      <c r="D30" s="17"/>
      <c r="E30" s="17"/>
      <c r="F30" s="17"/>
      <c r="G30" s="17"/>
      <c r="H30" s="17"/>
      <c r="I30" s="24"/>
      <c r="J30" s="25"/>
    </row>
    <row r="31" spans="1:10" ht="12.75">
      <c r="A31" s="17" t="s">
        <v>89</v>
      </c>
      <c r="B31" s="17"/>
      <c r="C31" s="17"/>
      <c r="D31" s="17"/>
      <c r="E31" s="17"/>
      <c r="F31" s="17"/>
      <c r="G31" s="17"/>
      <c r="H31" s="17"/>
      <c r="I31" s="24"/>
      <c r="J31" s="25"/>
    </row>
    <row r="32" spans="1:10" ht="12.75">
      <c r="A32" s="16" t="s">
        <v>67</v>
      </c>
      <c r="B32" s="16"/>
      <c r="C32" s="17" t="s">
        <v>90</v>
      </c>
      <c r="D32" s="17"/>
      <c r="E32" s="17"/>
      <c r="F32" s="17"/>
      <c r="G32" s="17"/>
      <c r="H32" s="18"/>
      <c r="I32" s="24"/>
      <c r="J32" s="25"/>
    </row>
    <row r="33" spans="1:10" ht="13.5" thickBot="1">
      <c r="A33" s="28" t="s">
        <v>68</v>
      </c>
      <c r="B33" s="28"/>
      <c r="C33" s="14">
        <v>0</v>
      </c>
      <c r="D33" t="s">
        <v>69</v>
      </c>
      <c r="E33" s="39"/>
      <c r="F33" s="39"/>
      <c r="G33" s="39"/>
      <c r="H33" s="40"/>
      <c r="I33" s="26"/>
      <c r="J33" s="27"/>
    </row>
    <row r="34" spans="1:10" ht="12.75">
      <c r="A34" s="16" t="s">
        <v>70</v>
      </c>
      <c r="B34" s="16"/>
      <c r="C34" s="15" t="s">
        <v>91</v>
      </c>
      <c r="D34" s="15"/>
      <c r="E34" s="15"/>
      <c r="F34" s="15"/>
      <c r="G34" s="15"/>
      <c r="H34" s="15"/>
      <c r="I34" s="15"/>
      <c r="J34" s="15"/>
    </row>
    <row r="35" spans="1:10" ht="12.75">
      <c r="A35" s="15" t="s">
        <v>92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7" t="s">
        <v>93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5" t="s">
        <v>94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 t="s">
        <v>105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 t="s">
        <v>96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 t="s">
        <v>98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 t="s">
        <v>99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 t="s">
        <v>100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 t="s">
        <v>101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 t="s">
        <v>102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 t="s">
        <v>103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36" t="s">
        <v>71</v>
      </c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60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G26:H26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workbookViewId="0" topLeftCell="A1">
      <selection activeCell="I15" sqref="I15:J33"/>
    </sheetView>
  </sheetViews>
  <sheetFormatPr defaultColWidth="9.140625" defaultRowHeight="12.75"/>
  <cols>
    <col min="1" max="1" width="11.8515625" style="0" bestFit="1" customWidth="1"/>
    <col min="2" max="2" width="6.00390625" style="0" customWidth="1"/>
    <col min="3" max="3" width="5.28125" style="0" customWidth="1"/>
    <col min="4" max="4" width="4.8515625" style="0" customWidth="1"/>
    <col min="5" max="5" width="4.57421875" style="0" customWidth="1"/>
    <col min="6" max="6" width="8.57421875" style="0" customWidth="1"/>
    <col min="7" max="7" width="11.421875" style="0" customWidth="1"/>
    <col min="8" max="8" width="7.28125" style="0" customWidth="1"/>
    <col min="9" max="9" width="8.7109375" style="0" customWidth="1"/>
    <col min="10" max="10" width="19.140625" style="0" customWidth="1"/>
    <col min="15" max="15" width="6.28125" style="0" customWidth="1"/>
    <col min="16" max="16" width="13.57421875" style="0" hidden="1" customWidth="1"/>
    <col min="17" max="17" width="13.00390625" style="0" bestFit="1" customWidth="1"/>
    <col min="18" max="18" width="4.57421875" style="0" bestFit="1" customWidth="1"/>
    <col min="19" max="19" width="5.00390625" style="0" customWidth="1"/>
    <col min="20" max="20" width="4.8515625" style="0" customWidth="1"/>
    <col min="21" max="21" width="4.7109375" style="0" customWidth="1"/>
    <col min="22" max="22" width="4.57421875" style="0" bestFit="1" customWidth="1"/>
    <col min="23" max="24" width="4.00390625" style="0" bestFit="1" customWidth="1"/>
    <col min="25" max="27" width="5.00390625" style="0" bestFit="1" customWidth="1"/>
    <col min="28" max="30" width="6.00390625" style="0" bestFit="1" customWidth="1"/>
    <col min="31" max="33" width="7.00390625" style="0" bestFit="1" customWidth="1"/>
    <col min="34" max="34" width="5.8515625" style="0" customWidth="1"/>
    <col min="35" max="35" width="5.57421875" style="0" customWidth="1"/>
    <col min="36" max="36" width="6.28125" style="0" customWidth="1"/>
    <col min="37" max="37" width="4.8515625" style="0" customWidth="1"/>
    <col min="38" max="38" width="5.28125" style="0" customWidth="1"/>
    <col min="39" max="39" width="5.57421875" style="0" customWidth="1"/>
    <col min="40" max="40" width="5.421875" style="0" customWidth="1"/>
    <col min="41" max="41" width="5.140625" style="0" customWidth="1"/>
    <col min="42" max="42" width="5.28125" style="0" customWidth="1"/>
    <col min="43" max="43" width="5.140625" style="0" customWidth="1"/>
    <col min="44" max="44" width="4.8515625" style="0" customWidth="1"/>
    <col min="45" max="45" width="4.57421875" style="0" customWidth="1"/>
    <col min="46" max="46" width="4.7109375" style="0" customWidth="1"/>
    <col min="47" max="47" width="5.28125" style="0" customWidth="1"/>
    <col min="48" max="48" width="4.8515625" style="0" customWidth="1"/>
    <col min="49" max="49" width="4.57421875" style="0" customWidth="1"/>
  </cols>
  <sheetData>
    <row r="1" spans="1:10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33" ht="12.75">
      <c r="A2" s="1" t="s">
        <v>1</v>
      </c>
      <c r="B2" s="20" t="s">
        <v>78</v>
      </c>
      <c r="C2" s="20"/>
      <c r="D2" s="20"/>
      <c r="E2" s="20"/>
      <c r="F2" s="20"/>
      <c r="G2" s="1" t="s">
        <v>2</v>
      </c>
      <c r="H2" s="2" t="s">
        <v>76</v>
      </c>
      <c r="Q2" t="s">
        <v>3</v>
      </c>
      <c r="R2">
        <v>0</v>
      </c>
      <c r="S2">
        <v>31</v>
      </c>
      <c r="T2">
        <v>61</v>
      </c>
      <c r="U2">
        <v>121</v>
      </c>
      <c r="V2">
        <v>241</v>
      </c>
      <c r="W2">
        <v>481</v>
      </c>
      <c r="X2">
        <v>961</v>
      </c>
      <c r="Y2">
        <v>1921</v>
      </c>
      <c r="Z2">
        <v>3841</v>
      </c>
      <c r="AA2">
        <v>7681</v>
      </c>
      <c r="AB2">
        <v>15361</v>
      </c>
      <c r="AC2">
        <v>30721</v>
      </c>
      <c r="AD2">
        <v>61441</v>
      </c>
      <c r="AE2">
        <v>122881</v>
      </c>
      <c r="AF2">
        <v>245761</v>
      </c>
      <c r="AG2">
        <v>491521</v>
      </c>
    </row>
    <row r="3" spans="1:33" ht="12.75">
      <c r="A3" s="1" t="s">
        <v>4</v>
      </c>
      <c r="B3" s="20" t="s">
        <v>79</v>
      </c>
      <c r="C3" s="20"/>
      <c r="D3" s="20"/>
      <c r="E3" s="20"/>
      <c r="F3" s="20"/>
      <c r="G3" s="1" t="s">
        <v>5</v>
      </c>
      <c r="H3" s="2" t="s">
        <v>80</v>
      </c>
      <c r="Q3" t="s">
        <v>7</v>
      </c>
      <c r="R3">
        <v>8</v>
      </c>
      <c r="S3">
        <v>4</v>
      </c>
      <c r="T3">
        <v>2</v>
      </c>
      <c r="U3">
        <v>0</v>
      </c>
      <c r="V3">
        <v>-2</v>
      </c>
      <c r="W3">
        <v>-4</v>
      </c>
      <c r="X3">
        <v>-6</v>
      </c>
      <c r="Y3">
        <v>-8</v>
      </c>
      <c r="Z3">
        <v>-10</v>
      </c>
      <c r="AA3">
        <v>-12</v>
      </c>
      <c r="AB3">
        <v>-14</v>
      </c>
      <c r="AC3">
        <v>-16</v>
      </c>
      <c r="AD3">
        <v>-18</v>
      </c>
      <c r="AE3">
        <v>-20</v>
      </c>
      <c r="AF3">
        <v>-22</v>
      </c>
      <c r="AG3">
        <v>-24</v>
      </c>
    </row>
    <row r="4" spans="1:33" ht="12.75">
      <c r="A4" s="1" t="s">
        <v>8</v>
      </c>
      <c r="B4" s="21">
        <v>0</v>
      </c>
      <c r="C4" s="21"/>
      <c r="D4" s="21"/>
      <c r="E4" s="21"/>
      <c r="F4" s="21"/>
      <c r="G4" s="1" t="s">
        <v>9</v>
      </c>
      <c r="H4" s="3">
        <v>3</v>
      </c>
      <c r="I4" s="4" t="s">
        <v>10</v>
      </c>
      <c r="J4" s="3">
        <v>16</v>
      </c>
      <c r="Q4" t="s">
        <v>11</v>
      </c>
      <c r="R4">
        <v>1</v>
      </c>
      <c r="S4" t="s">
        <v>12</v>
      </c>
      <c r="T4" t="s">
        <v>13</v>
      </c>
      <c r="U4" t="s">
        <v>14</v>
      </c>
      <c r="V4" t="s">
        <v>15</v>
      </c>
      <c r="W4" t="s">
        <v>16</v>
      </c>
      <c r="X4" t="s">
        <v>17</v>
      </c>
      <c r="Y4" t="s">
        <v>18</v>
      </c>
      <c r="Z4" t="s">
        <v>19</v>
      </c>
      <c r="AA4" t="s">
        <v>20</v>
      </c>
      <c r="AB4" t="s">
        <v>21</v>
      </c>
      <c r="AC4" t="s">
        <v>22</v>
      </c>
      <c r="AD4" t="s">
        <v>23</v>
      </c>
      <c r="AE4" t="s">
        <v>24</v>
      </c>
      <c r="AF4" t="s">
        <v>25</v>
      </c>
      <c r="AG4" t="s">
        <v>26</v>
      </c>
    </row>
    <row r="5" spans="1:49" ht="12.75">
      <c r="A5" s="1" t="s">
        <v>27</v>
      </c>
      <c r="B5" s="28"/>
      <c r="C5" s="28"/>
      <c r="D5" s="28"/>
      <c r="E5" s="28"/>
      <c r="F5" s="28"/>
      <c r="G5" s="1" t="s">
        <v>28</v>
      </c>
      <c r="H5" s="20" t="s">
        <v>81</v>
      </c>
      <c r="I5" s="20"/>
      <c r="J5" s="20"/>
      <c r="Q5" t="s">
        <v>29</v>
      </c>
      <c r="R5">
        <v>0</v>
      </c>
      <c r="S5">
        <v>1</v>
      </c>
      <c r="T5">
        <v>3</v>
      </c>
      <c r="U5">
        <v>6</v>
      </c>
      <c r="V5">
        <v>9</v>
      </c>
      <c r="W5">
        <v>12</v>
      </c>
      <c r="X5">
        <v>15</v>
      </c>
      <c r="Y5">
        <v>18</v>
      </c>
      <c r="Z5">
        <v>21</v>
      </c>
      <c r="AA5">
        <v>24</v>
      </c>
      <c r="AB5">
        <v>27</v>
      </c>
      <c r="AC5">
        <v>30</v>
      </c>
      <c r="AD5">
        <v>33</v>
      </c>
      <c r="AE5">
        <v>36</v>
      </c>
      <c r="AF5">
        <v>39</v>
      </c>
      <c r="AG5">
        <v>42</v>
      </c>
      <c r="AH5">
        <v>45</v>
      </c>
      <c r="AI5">
        <v>48</v>
      </c>
      <c r="AJ5">
        <v>51</v>
      </c>
      <c r="AK5">
        <v>54</v>
      </c>
      <c r="AL5">
        <v>57</v>
      </c>
      <c r="AM5">
        <v>60</v>
      </c>
      <c r="AN5">
        <v>63</v>
      </c>
      <c r="AO5">
        <v>66</v>
      </c>
      <c r="AP5">
        <v>69</v>
      </c>
      <c r="AQ5">
        <v>72</v>
      </c>
      <c r="AR5">
        <v>75</v>
      </c>
      <c r="AS5">
        <v>78</v>
      </c>
      <c r="AT5">
        <v>81</v>
      </c>
      <c r="AU5">
        <v>84</v>
      </c>
      <c r="AV5">
        <v>87</v>
      </c>
      <c r="AW5">
        <v>90</v>
      </c>
    </row>
    <row r="6" spans="1:49" ht="12.75">
      <c r="A6" s="15" t="s">
        <v>82</v>
      </c>
      <c r="B6" s="15"/>
      <c r="C6" s="15"/>
      <c r="D6" s="15"/>
      <c r="E6" s="15"/>
      <c r="F6" s="15"/>
      <c r="G6" s="15"/>
      <c r="H6" s="15"/>
      <c r="I6" s="15"/>
      <c r="J6" s="15"/>
      <c r="Q6" t="s">
        <v>30</v>
      </c>
      <c r="R6" s="6">
        <v>0.2</v>
      </c>
      <c r="S6" s="6">
        <v>0.4</v>
      </c>
      <c r="T6" s="6">
        <v>0.6</v>
      </c>
      <c r="U6" s="6">
        <v>0.8</v>
      </c>
      <c r="V6" s="6">
        <v>1</v>
      </c>
      <c r="W6" s="6">
        <v>1.2</v>
      </c>
      <c r="X6" s="6">
        <v>1.4</v>
      </c>
      <c r="Y6" s="6">
        <v>1.6</v>
      </c>
      <c r="Z6" s="6">
        <v>1.8</v>
      </c>
      <c r="AA6" s="6">
        <v>2</v>
      </c>
      <c r="AB6" s="6">
        <v>2.2</v>
      </c>
      <c r="AC6" s="6">
        <v>2.4</v>
      </c>
      <c r="AD6" s="6">
        <v>2.6</v>
      </c>
      <c r="AE6" s="6">
        <v>2.8</v>
      </c>
      <c r="AF6" s="6">
        <v>3</v>
      </c>
      <c r="AG6" s="6">
        <v>3.2</v>
      </c>
      <c r="AH6" s="6">
        <v>3.4</v>
      </c>
      <c r="AI6" s="6">
        <v>3.6</v>
      </c>
      <c r="AJ6" s="6">
        <v>3.8</v>
      </c>
      <c r="AK6" s="6">
        <v>4</v>
      </c>
      <c r="AL6" s="6">
        <v>4.2</v>
      </c>
      <c r="AM6" s="6">
        <v>4.4</v>
      </c>
      <c r="AN6" s="6">
        <v>4.6</v>
      </c>
      <c r="AO6" s="6">
        <v>4.8</v>
      </c>
      <c r="AP6" s="6">
        <v>5</v>
      </c>
      <c r="AQ6" s="6">
        <v>5.2</v>
      </c>
      <c r="AR6" s="6">
        <v>5.4</v>
      </c>
      <c r="AS6" s="6">
        <v>5.6</v>
      </c>
      <c r="AT6" s="6">
        <v>5.8</v>
      </c>
      <c r="AU6" s="6">
        <v>6</v>
      </c>
      <c r="AV6" s="6">
        <v>6.2</v>
      </c>
      <c r="AW6" s="6">
        <v>6.4</v>
      </c>
    </row>
    <row r="7" spans="1:49" ht="12.75">
      <c r="A7" s="15" t="s">
        <v>73</v>
      </c>
      <c r="B7" s="15"/>
      <c r="C7" s="15"/>
      <c r="D7" s="15"/>
      <c r="E7" s="15"/>
      <c r="F7" s="15"/>
      <c r="G7" s="15"/>
      <c r="H7" s="15"/>
      <c r="I7" s="15"/>
      <c r="J7" s="15"/>
      <c r="Q7" t="s">
        <v>31</v>
      </c>
      <c r="R7" s="6">
        <v>0.1</v>
      </c>
      <c r="S7" s="6">
        <v>0.2</v>
      </c>
      <c r="T7" s="6">
        <v>0.4</v>
      </c>
      <c r="U7" s="6">
        <v>0.6</v>
      </c>
      <c r="V7" s="6">
        <v>1</v>
      </c>
      <c r="W7" s="6">
        <v>1.4</v>
      </c>
      <c r="X7" s="6">
        <v>1.8</v>
      </c>
      <c r="Y7" s="6">
        <v>2.2</v>
      </c>
      <c r="Z7" s="6">
        <v>2.6</v>
      </c>
      <c r="AA7" s="6">
        <v>3</v>
      </c>
      <c r="AB7" s="6">
        <v>3.4</v>
      </c>
      <c r="AC7" s="6">
        <v>3.8</v>
      </c>
      <c r="AD7" s="6">
        <v>4.2</v>
      </c>
      <c r="AE7" s="6">
        <v>4.6</v>
      </c>
      <c r="AF7" s="6">
        <v>5</v>
      </c>
      <c r="AG7" s="6">
        <v>5.4</v>
      </c>
      <c r="AH7" s="6">
        <v>5.8</v>
      </c>
      <c r="AI7" s="6">
        <v>6.2</v>
      </c>
      <c r="AJ7" s="6">
        <v>6.6</v>
      </c>
      <c r="AK7" s="6">
        <v>7</v>
      </c>
      <c r="AL7" s="6">
        <v>7.4</v>
      </c>
      <c r="AM7" s="6">
        <v>7.8</v>
      </c>
      <c r="AN7" s="6">
        <v>8.2</v>
      </c>
      <c r="AO7" s="6">
        <v>8.6</v>
      </c>
      <c r="AP7" s="6">
        <v>9</v>
      </c>
      <c r="AQ7" s="6">
        <v>9.4</v>
      </c>
      <c r="AR7" s="6">
        <v>9.8</v>
      </c>
      <c r="AS7" s="6">
        <v>10.2</v>
      </c>
      <c r="AT7" s="6">
        <v>10.6</v>
      </c>
      <c r="AU7" s="6">
        <v>11</v>
      </c>
      <c r="AV7" s="6">
        <v>11.4</v>
      </c>
      <c r="AW7" s="6">
        <v>11.8</v>
      </c>
    </row>
    <row r="8" spans="1:49" ht="12.75">
      <c r="A8" s="15" t="s">
        <v>122</v>
      </c>
      <c r="B8" s="15"/>
      <c r="C8" s="15"/>
      <c r="D8" s="15"/>
      <c r="E8" s="15"/>
      <c r="F8" s="15"/>
      <c r="G8" s="15"/>
      <c r="H8" s="15"/>
      <c r="I8" s="15"/>
      <c r="J8" s="15"/>
      <c r="Q8" t="s">
        <v>32</v>
      </c>
      <c r="R8" s="7">
        <v>0.08</v>
      </c>
      <c r="S8" s="7">
        <v>0.09</v>
      </c>
      <c r="T8" s="6">
        <v>0.1</v>
      </c>
      <c r="U8" s="6">
        <v>0.2</v>
      </c>
      <c r="V8" s="7">
        <v>0.25</v>
      </c>
      <c r="W8" s="6">
        <v>0.3</v>
      </c>
      <c r="X8" s="6">
        <v>0.4</v>
      </c>
      <c r="Y8" s="6">
        <v>0.5</v>
      </c>
      <c r="Z8" s="6">
        <v>0.6</v>
      </c>
      <c r="AA8" s="6">
        <v>0.7</v>
      </c>
      <c r="AB8" s="6">
        <v>0.8</v>
      </c>
      <c r="AC8" s="6">
        <v>0.9</v>
      </c>
      <c r="AD8" s="6">
        <v>1</v>
      </c>
      <c r="AE8" s="6">
        <v>1.1</v>
      </c>
      <c r="AF8" s="6">
        <v>1.2</v>
      </c>
      <c r="AG8" s="6">
        <v>1.3</v>
      </c>
      <c r="AH8" s="6">
        <v>1.4</v>
      </c>
      <c r="AI8" s="6">
        <v>1.5</v>
      </c>
      <c r="AJ8" s="6">
        <v>1.6</v>
      </c>
      <c r="AK8" s="6">
        <v>1.7</v>
      </c>
      <c r="AL8" s="6">
        <v>1.8</v>
      </c>
      <c r="AM8" s="6">
        <v>1.9</v>
      </c>
      <c r="AN8" s="6">
        <v>2</v>
      </c>
      <c r="AO8" s="6">
        <v>2.1</v>
      </c>
      <c r="AP8" s="6">
        <v>2.2</v>
      </c>
      <c r="AQ8" s="6">
        <v>2.3</v>
      </c>
      <c r="AR8" s="6">
        <v>2.4</v>
      </c>
      <c r="AS8" s="6">
        <v>2.5</v>
      </c>
      <c r="AT8" s="6">
        <v>2.6</v>
      </c>
      <c r="AU8" s="6">
        <v>2.7</v>
      </c>
      <c r="AV8" s="6">
        <v>2.8</v>
      </c>
      <c r="AW8" s="6">
        <v>2.9</v>
      </c>
    </row>
    <row r="9" spans="1:49" ht="12.75">
      <c r="A9" s="15" t="s">
        <v>123</v>
      </c>
      <c r="B9" s="15"/>
      <c r="C9" s="15"/>
      <c r="D9" s="15"/>
      <c r="E9" s="15"/>
      <c r="F9" s="15"/>
      <c r="G9" s="15"/>
      <c r="H9" s="15"/>
      <c r="I9" s="15"/>
      <c r="J9" s="15"/>
      <c r="Q9" t="s">
        <v>33</v>
      </c>
      <c r="R9" s="6">
        <v>1</v>
      </c>
      <c r="S9" s="6">
        <v>0.7</v>
      </c>
      <c r="T9" s="6">
        <v>0.8</v>
      </c>
      <c r="U9" s="6">
        <v>0.9</v>
      </c>
      <c r="V9" s="6">
        <v>1</v>
      </c>
      <c r="W9" s="6">
        <v>1.1</v>
      </c>
      <c r="X9" s="6">
        <v>1.2</v>
      </c>
      <c r="Y9" s="6">
        <v>1.3</v>
      </c>
      <c r="Z9" s="6">
        <v>1.4</v>
      </c>
      <c r="AA9" s="6">
        <v>1.5</v>
      </c>
      <c r="AB9" s="6">
        <v>1.6</v>
      </c>
      <c r="AC9" s="6">
        <v>1.7</v>
      </c>
      <c r="AD9" s="6">
        <v>1.8</v>
      </c>
      <c r="AE9" s="6">
        <v>1.9</v>
      </c>
      <c r="AF9" s="6">
        <v>2</v>
      </c>
      <c r="AG9" s="6">
        <v>2.1</v>
      </c>
      <c r="AH9" s="6">
        <v>2.2</v>
      </c>
      <c r="AI9" s="6">
        <v>2.3</v>
      </c>
      <c r="AJ9" s="6">
        <v>2.4</v>
      </c>
      <c r="AK9" s="6">
        <v>2.5</v>
      </c>
      <c r="AL9" s="6">
        <v>2.6</v>
      </c>
      <c r="AM9" s="6">
        <v>2.7</v>
      </c>
      <c r="AN9" s="6">
        <v>2.8</v>
      </c>
      <c r="AO9" s="6">
        <v>2.9</v>
      </c>
      <c r="AP9" s="6">
        <v>3</v>
      </c>
      <c r="AQ9" s="6">
        <v>3.1</v>
      </c>
      <c r="AR9" s="6">
        <v>3.2</v>
      </c>
      <c r="AS9" s="6">
        <v>3.3</v>
      </c>
      <c r="AT9" s="6">
        <v>3.4</v>
      </c>
      <c r="AU9" s="6">
        <v>3.5</v>
      </c>
      <c r="AV9" s="6">
        <v>3.6</v>
      </c>
      <c r="AW9" s="6">
        <v>3.7</v>
      </c>
    </row>
    <row r="10" spans="1:4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Q10" t="s">
        <v>34</v>
      </c>
      <c r="R10" s="8">
        <v>0</v>
      </c>
      <c r="S10" s="8">
        <v>-2</v>
      </c>
      <c r="T10" s="8">
        <v>-1</v>
      </c>
      <c r="U10" s="8">
        <v>-1</v>
      </c>
      <c r="V10" s="8">
        <v>0</v>
      </c>
      <c r="W10" s="8">
        <v>0</v>
      </c>
      <c r="X10" s="8">
        <v>1</v>
      </c>
      <c r="Y10" s="8">
        <v>1</v>
      </c>
      <c r="Z10" s="8">
        <v>2</v>
      </c>
      <c r="AA10" s="8">
        <v>2</v>
      </c>
      <c r="AB10" s="8">
        <v>3</v>
      </c>
      <c r="AC10" s="8">
        <v>3</v>
      </c>
      <c r="AD10" s="8">
        <v>4</v>
      </c>
      <c r="AE10" s="8">
        <v>4</v>
      </c>
      <c r="AF10" s="8">
        <v>5</v>
      </c>
      <c r="AG10" s="8">
        <v>5</v>
      </c>
      <c r="AH10" s="8">
        <v>6</v>
      </c>
      <c r="AI10" s="8">
        <v>6</v>
      </c>
      <c r="AJ10" s="8">
        <v>7</v>
      </c>
      <c r="AK10" s="8">
        <v>7</v>
      </c>
      <c r="AL10" s="8">
        <v>8</v>
      </c>
      <c r="AM10" s="8">
        <v>8</v>
      </c>
      <c r="AN10" s="8">
        <v>9</v>
      </c>
      <c r="AO10" s="8">
        <v>9</v>
      </c>
      <c r="AP10" s="8">
        <v>10</v>
      </c>
      <c r="AQ10" s="8">
        <v>10</v>
      </c>
      <c r="AR10" s="8">
        <v>11</v>
      </c>
      <c r="AS10" s="8">
        <v>11</v>
      </c>
      <c r="AT10" s="8">
        <v>12</v>
      </c>
      <c r="AU10" s="8">
        <v>12</v>
      </c>
      <c r="AV10" s="8">
        <v>13</v>
      </c>
      <c r="AW10" s="8">
        <v>13</v>
      </c>
    </row>
    <row r="11" spans="1:4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Q11" t="s">
        <v>35</v>
      </c>
      <c r="R11" s="8">
        <v>0</v>
      </c>
      <c r="S11" s="8">
        <v>2</v>
      </c>
      <c r="T11" s="8">
        <v>4</v>
      </c>
      <c r="U11" s="8">
        <v>6</v>
      </c>
      <c r="V11" s="8">
        <v>8</v>
      </c>
      <c r="W11" s="8">
        <v>10</v>
      </c>
      <c r="X11" s="8">
        <v>12</v>
      </c>
      <c r="Y11" s="8">
        <v>14</v>
      </c>
      <c r="Z11" s="8">
        <v>16</v>
      </c>
      <c r="AA11" s="8">
        <v>18</v>
      </c>
      <c r="AB11" s="8">
        <v>20</v>
      </c>
      <c r="AC11" s="8">
        <v>22</v>
      </c>
      <c r="AD11" s="8">
        <v>24</v>
      </c>
      <c r="AE11" s="8">
        <v>26</v>
      </c>
      <c r="AF11" s="8">
        <v>28</v>
      </c>
      <c r="AG11" s="8">
        <v>30</v>
      </c>
      <c r="AH11" s="8">
        <v>32</v>
      </c>
      <c r="AI11" s="8">
        <v>34</v>
      </c>
      <c r="AJ11" s="8">
        <v>36</v>
      </c>
      <c r="AK11" s="8">
        <v>38</v>
      </c>
      <c r="AL11" s="8">
        <v>40</v>
      </c>
      <c r="AM11" s="8">
        <v>42</v>
      </c>
      <c r="AN11" s="8">
        <v>44</v>
      </c>
      <c r="AO11" s="8">
        <v>46</v>
      </c>
      <c r="AP11" s="8">
        <v>48</v>
      </c>
      <c r="AQ11" s="8">
        <v>50</v>
      </c>
      <c r="AR11" s="8">
        <v>52</v>
      </c>
      <c r="AS11" s="8">
        <v>54</v>
      </c>
      <c r="AT11" s="8">
        <v>56</v>
      </c>
      <c r="AU11" s="8">
        <v>58</v>
      </c>
      <c r="AV11" s="8">
        <v>60</v>
      </c>
      <c r="AW11" s="8">
        <v>62</v>
      </c>
    </row>
    <row r="12" spans="1:49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Q12" t="s">
        <v>36</v>
      </c>
      <c r="R12" s="8">
        <v>30</v>
      </c>
      <c r="S12" s="8">
        <v>9</v>
      </c>
      <c r="T12" s="8">
        <v>10</v>
      </c>
      <c r="U12" s="8">
        <v>11</v>
      </c>
      <c r="V12" s="8">
        <v>12</v>
      </c>
      <c r="W12" s="8">
        <v>14</v>
      </c>
      <c r="X12" s="8">
        <v>16</v>
      </c>
      <c r="Y12" s="8">
        <v>18</v>
      </c>
      <c r="Z12" s="8">
        <v>20</v>
      </c>
      <c r="AA12" s="8">
        <v>22</v>
      </c>
      <c r="AB12" s="8">
        <v>24</v>
      </c>
      <c r="AC12" s="8">
        <v>26</v>
      </c>
      <c r="AD12" s="8">
        <v>28</v>
      </c>
      <c r="AE12" s="8">
        <v>30</v>
      </c>
      <c r="AF12" s="8">
        <v>32</v>
      </c>
      <c r="AG12" s="8">
        <v>34</v>
      </c>
      <c r="AH12" s="8">
        <v>36</v>
      </c>
      <c r="AI12" s="8">
        <v>38</v>
      </c>
      <c r="AJ12" s="8">
        <v>40</v>
      </c>
      <c r="AK12" s="8">
        <v>42</v>
      </c>
      <c r="AL12" s="8">
        <v>44</v>
      </c>
      <c r="AM12" s="8">
        <v>46</v>
      </c>
      <c r="AN12" s="8">
        <v>48</v>
      </c>
      <c r="AO12" s="8">
        <v>50</v>
      </c>
      <c r="AP12" s="8">
        <v>52</v>
      </c>
      <c r="AQ12" s="8">
        <v>54</v>
      </c>
      <c r="AR12" s="8">
        <v>56</v>
      </c>
      <c r="AS12" s="8">
        <v>58</v>
      </c>
      <c r="AT12" s="8">
        <v>60</v>
      </c>
      <c r="AU12" s="8">
        <v>62</v>
      </c>
      <c r="AV12" s="8">
        <v>64</v>
      </c>
      <c r="AW12" s="8">
        <v>66</v>
      </c>
    </row>
    <row r="13" spans="1:4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Q13" t="s">
        <v>37</v>
      </c>
      <c r="R13" s="6">
        <v>0.1</v>
      </c>
      <c r="S13" s="6">
        <v>0.2</v>
      </c>
      <c r="T13" s="6">
        <v>0.4</v>
      </c>
      <c r="U13" s="6">
        <v>0.7</v>
      </c>
      <c r="V13" s="6">
        <v>1</v>
      </c>
      <c r="W13" s="6">
        <v>1.3</v>
      </c>
      <c r="X13" s="6">
        <v>1.6</v>
      </c>
      <c r="Y13" s="6">
        <v>1.9</v>
      </c>
      <c r="Z13" s="6">
        <v>2.2</v>
      </c>
      <c r="AA13" s="6">
        <v>2.5</v>
      </c>
      <c r="AB13" s="6">
        <v>2.8</v>
      </c>
      <c r="AC13" s="6">
        <v>3.1</v>
      </c>
      <c r="AD13" s="6">
        <v>3.4</v>
      </c>
      <c r="AE13" s="6">
        <v>3.7</v>
      </c>
      <c r="AF13" s="6">
        <v>4</v>
      </c>
      <c r="AG13" s="6">
        <v>4.3</v>
      </c>
      <c r="AH13" s="6">
        <v>4.6</v>
      </c>
      <c r="AI13" s="6">
        <v>4.9</v>
      </c>
      <c r="AJ13" s="6">
        <v>5.2</v>
      </c>
      <c r="AK13" s="6">
        <v>5.5</v>
      </c>
      <c r="AL13" s="6">
        <v>5.8</v>
      </c>
      <c r="AM13" s="6">
        <v>6.1</v>
      </c>
      <c r="AN13" s="6">
        <v>6.4</v>
      </c>
      <c r="AO13" s="6">
        <v>6.7</v>
      </c>
      <c r="AP13" s="6">
        <v>7</v>
      </c>
      <c r="AQ13" s="6">
        <v>7.3</v>
      </c>
      <c r="AR13" s="6">
        <v>7.6</v>
      </c>
      <c r="AS13" s="6">
        <v>7.9</v>
      </c>
      <c r="AT13" s="6">
        <v>8.2</v>
      </c>
      <c r="AU13" s="6">
        <v>8.5</v>
      </c>
      <c r="AV13" s="6">
        <v>8.8</v>
      </c>
      <c r="AW13" s="6">
        <v>9.1</v>
      </c>
    </row>
    <row r="14" spans="1:49" ht="13.5" thickBot="1">
      <c r="A14" s="15"/>
      <c r="B14" s="15"/>
      <c r="C14" s="15"/>
      <c r="D14" s="15"/>
      <c r="E14" s="15"/>
      <c r="F14" s="15"/>
      <c r="G14" s="15"/>
      <c r="H14" s="15"/>
      <c r="I14" s="34"/>
      <c r="J14" s="34"/>
      <c r="Q14" t="s">
        <v>38</v>
      </c>
      <c r="R14" s="8">
        <v>-3</v>
      </c>
      <c r="S14" s="8">
        <v>-2</v>
      </c>
      <c r="T14" s="8">
        <v>-1</v>
      </c>
      <c r="U14" s="8">
        <v>0</v>
      </c>
      <c r="V14" s="8">
        <v>0</v>
      </c>
      <c r="W14" s="8">
        <v>1</v>
      </c>
      <c r="X14" s="8">
        <v>1</v>
      </c>
      <c r="Y14" s="8">
        <v>2</v>
      </c>
      <c r="Z14" s="8">
        <v>2</v>
      </c>
      <c r="AA14" s="8">
        <v>3</v>
      </c>
      <c r="AB14" s="8">
        <v>3</v>
      </c>
      <c r="AC14" s="8">
        <v>4</v>
      </c>
      <c r="AD14" s="8">
        <v>4</v>
      </c>
      <c r="AE14" s="8">
        <v>5</v>
      </c>
      <c r="AF14" s="8">
        <v>5</v>
      </c>
      <c r="AG14" s="8">
        <v>6</v>
      </c>
      <c r="AH14" s="8">
        <v>6</v>
      </c>
      <c r="AI14" s="8">
        <v>7</v>
      </c>
      <c r="AJ14" s="8">
        <v>7</v>
      </c>
      <c r="AK14" s="8">
        <v>8</v>
      </c>
      <c r="AL14" s="8">
        <v>8</v>
      </c>
      <c r="AM14" s="8">
        <v>9</v>
      </c>
      <c r="AN14" s="8">
        <v>9</v>
      </c>
      <c r="AO14" s="8">
        <v>10</v>
      </c>
      <c r="AP14" s="8">
        <v>10</v>
      </c>
      <c r="AQ14" s="8">
        <v>11</v>
      </c>
      <c r="AR14" s="8">
        <v>11</v>
      </c>
      <c r="AS14" s="8">
        <v>12</v>
      </c>
      <c r="AT14" s="8">
        <v>12</v>
      </c>
      <c r="AU14" s="8">
        <v>13</v>
      </c>
      <c r="AV14" s="8">
        <v>13</v>
      </c>
      <c r="AW14" s="8">
        <v>14</v>
      </c>
    </row>
    <row r="15" spans="1:49" ht="12.75">
      <c r="A15" s="1" t="s">
        <v>3</v>
      </c>
      <c r="B15" s="3">
        <v>110</v>
      </c>
      <c r="C15" s="35" t="s">
        <v>39</v>
      </c>
      <c r="D15" s="35"/>
      <c r="E15" s="33">
        <f>ROUNDUP(B15/50,0)</f>
        <v>3</v>
      </c>
      <c r="F15" s="33"/>
      <c r="G15" s="1" t="s">
        <v>40</v>
      </c>
      <c r="H15" s="5">
        <f>HLOOKUP(B15,R2:AG3,2,TRUE)</f>
        <v>2</v>
      </c>
      <c r="I15" s="22"/>
      <c r="J15" s="23"/>
      <c r="Q15" t="s">
        <v>41</v>
      </c>
      <c r="R15" s="8">
        <v>-8</v>
      </c>
      <c r="S15" s="8">
        <v>-6</v>
      </c>
      <c r="T15" s="8">
        <v>-4</v>
      </c>
      <c r="U15" s="8">
        <v>-2</v>
      </c>
      <c r="V15" s="8">
        <v>0</v>
      </c>
      <c r="W15" s="8">
        <v>1</v>
      </c>
      <c r="X15" s="8">
        <v>2</v>
      </c>
      <c r="Y15" s="8">
        <v>3</v>
      </c>
      <c r="Z15" s="8">
        <v>4</v>
      </c>
      <c r="AA15" s="8">
        <v>4</v>
      </c>
      <c r="AB15" s="8">
        <v>5</v>
      </c>
      <c r="AC15" s="8">
        <v>5</v>
      </c>
      <c r="AD15" s="8">
        <v>6</v>
      </c>
      <c r="AE15" s="8">
        <v>6</v>
      </c>
      <c r="AF15" s="8">
        <v>6</v>
      </c>
      <c r="AG15" s="8">
        <v>7</v>
      </c>
      <c r="AH15" s="8">
        <v>7</v>
      </c>
      <c r="AI15" s="8">
        <v>8</v>
      </c>
      <c r="AJ15" s="8">
        <v>8</v>
      </c>
      <c r="AK15" s="8">
        <v>8</v>
      </c>
      <c r="AL15" s="8">
        <v>9</v>
      </c>
      <c r="AM15" s="8">
        <v>9</v>
      </c>
      <c r="AN15" s="8">
        <v>10</v>
      </c>
      <c r="AO15" s="8">
        <v>10</v>
      </c>
      <c r="AP15" s="8">
        <v>10</v>
      </c>
      <c r="AQ15" s="8">
        <v>11</v>
      </c>
      <c r="AR15" s="8">
        <v>11</v>
      </c>
      <c r="AS15" s="8">
        <v>12</v>
      </c>
      <c r="AT15" s="8">
        <v>12</v>
      </c>
      <c r="AU15" s="8">
        <v>12</v>
      </c>
      <c r="AV15" s="8">
        <v>13</v>
      </c>
      <c r="AW15" s="8">
        <v>13</v>
      </c>
    </row>
    <row r="16" spans="1:10" ht="12.75">
      <c r="A16" s="1" t="s">
        <v>42</v>
      </c>
      <c r="B16" s="3">
        <v>12</v>
      </c>
      <c r="C16" s="28"/>
      <c r="D16" s="28"/>
      <c r="E16" s="16" t="s">
        <v>43</v>
      </c>
      <c r="F16" s="16"/>
      <c r="G16" s="3">
        <v>11</v>
      </c>
      <c r="I16" s="24"/>
      <c r="J16" s="25"/>
    </row>
    <row r="17" spans="1:40" ht="12.75">
      <c r="A17" s="1" t="s">
        <v>44</v>
      </c>
      <c r="B17" s="3">
        <v>18</v>
      </c>
      <c r="C17" s="28"/>
      <c r="D17" s="28"/>
      <c r="E17" s="16" t="s">
        <v>45</v>
      </c>
      <c r="F17" s="16"/>
      <c r="G17" s="3">
        <v>13</v>
      </c>
      <c r="I17" s="24"/>
      <c r="J17" s="25"/>
      <c r="Q17" t="s">
        <v>46</v>
      </c>
      <c r="R17">
        <v>-100</v>
      </c>
      <c r="S17">
        <v>0</v>
      </c>
      <c r="T17">
        <v>3</v>
      </c>
      <c r="U17">
        <v>6</v>
      </c>
      <c r="V17">
        <v>9</v>
      </c>
      <c r="W17">
        <v>12</v>
      </c>
      <c r="X17">
        <v>15</v>
      </c>
      <c r="Y17">
        <v>18</v>
      </c>
      <c r="Z17">
        <v>21</v>
      </c>
      <c r="AA17">
        <v>26</v>
      </c>
      <c r="AB17">
        <v>31</v>
      </c>
      <c r="AC17">
        <v>36</v>
      </c>
      <c r="AD17">
        <v>41</v>
      </c>
      <c r="AE17">
        <v>46</v>
      </c>
      <c r="AF17">
        <v>51</v>
      </c>
      <c r="AG17">
        <v>56</v>
      </c>
      <c r="AH17">
        <v>61</v>
      </c>
      <c r="AI17">
        <v>66</v>
      </c>
      <c r="AJ17">
        <v>71</v>
      </c>
      <c r="AK17">
        <v>76</v>
      </c>
      <c r="AL17">
        <v>81</v>
      </c>
      <c r="AM17">
        <v>86</v>
      </c>
      <c r="AN17">
        <v>91</v>
      </c>
    </row>
    <row r="18" spans="1:40" ht="12.75">
      <c r="A18" s="1" t="s">
        <v>47</v>
      </c>
      <c r="B18" s="3">
        <v>15</v>
      </c>
      <c r="C18" s="28"/>
      <c r="D18" s="28"/>
      <c r="E18" s="16" t="s">
        <v>48</v>
      </c>
      <c r="F18" s="16"/>
      <c r="G18" s="5">
        <f>HLOOKUP(B18,R17:AN18,2,TRUE)</f>
        <v>2</v>
      </c>
      <c r="H18" s="8"/>
      <c r="I18" s="24"/>
      <c r="J18" s="25"/>
      <c r="Q18" t="s">
        <v>49</v>
      </c>
      <c r="R18">
        <v>-8</v>
      </c>
      <c r="S18">
        <v>-6</v>
      </c>
      <c r="T18">
        <v>-4</v>
      </c>
      <c r="U18">
        <v>-2</v>
      </c>
      <c r="V18">
        <v>0</v>
      </c>
      <c r="W18">
        <v>1</v>
      </c>
      <c r="X18">
        <v>2</v>
      </c>
      <c r="Y18">
        <v>3</v>
      </c>
      <c r="Z18">
        <v>4</v>
      </c>
      <c r="AA18">
        <v>5</v>
      </c>
      <c r="AB18">
        <v>6</v>
      </c>
      <c r="AC18">
        <v>7</v>
      </c>
      <c r="AD18">
        <v>8</v>
      </c>
      <c r="AE18">
        <v>9</v>
      </c>
      <c r="AF18">
        <v>10</v>
      </c>
      <c r="AG18">
        <v>11</v>
      </c>
      <c r="AH18">
        <v>12</v>
      </c>
      <c r="AI18">
        <v>13</v>
      </c>
      <c r="AJ18">
        <v>14</v>
      </c>
      <c r="AK18">
        <v>15</v>
      </c>
      <c r="AL18">
        <v>16</v>
      </c>
      <c r="AM18">
        <v>17</v>
      </c>
      <c r="AN18">
        <v>18</v>
      </c>
    </row>
    <row r="19" spans="1:10" ht="12.75">
      <c r="A19" s="1" t="s">
        <v>50</v>
      </c>
      <c r="B19">
        <f>HLOOKUP(B16,R5:AW15,2,TRUE)</f>
        <v>1.2</v>
      </c>
      <c r="C19">
        <f>HLOOKUP(G16,R5:AW15,3,TRUE)</f>
        <v>1</v>
      </c>
      <c r="D19">
        <f>HLOOKUP(G17,R5:AW15,5,TRUE)</f>
        <v>1.1</v>
      </c>
      <c r="E19">
        <f>HLOOKUP(B17,R5:AW15,9,TRUE)</f>
        <v>1.9</v>
      </c>
      <c r="F19" s="9">
        <f>PRODUCT(B19:E19)</f>
        <v>2.508</v>
      </c>
      <c r="G19" s="1" t="s">
        <v>51</v>
      </c>
      <c r="H19" s="10">
        <f>(F19*E15)+0.49</f>
        <v>8.014</v>
      </c>
      <c r="I19" s="24"/>
      <c r="J19" s="25"/>
    </row>
    <row r="20" spans="1:10" ht="12.75">
      <c r="A20" s="1" t="s">
        <v>52</v>
      </c>
      <c r="B20" s="5">
        <f>HLOOKUP(G17,R5:AW15,6,TRUE)+HLOOKUP(B17,R5:AW15,10,TRUE)</f>
        <v>2</v>
      </c>
      <c r="E20" s="19" t="s">
        <v>53</v>
      </c>
      <c r="F20" s="19"/>
      <c r="G20" s="11">
        <f>E15*HLOOKUP(G16,R5:AW15,4,TRUE)</f>
        <v>0.75</v>
      </c>
      <c r="I20" s="24"/>
      <c r="J20" s="25"/>
    </row>
    <row r="21" spans="1:10" ht="12.75">
      <c r="A21" s="1" t="s">
        <v>54</v>
      </c>
      <c r="B21" s="5">
        <f>HLOOKUP(B17,R5:AW15,11,TRUE)</f>
        <v>3</v>
      </c>
      <c r="F21" s="1" t="s">
        <v>55</v>
      </c>
      <c r="G21" s="5">
        <f>SUM(B16:B17,G16:G17)</f>
        <v>54</v>
      </c>
      <c r="I21" s="24"/>
      <c r="J21" s="25"/>
    </row>
    <row r="22" spans="1:10" ht="12.75">
      <c r="A22" s="16" t="s">
        <v>56</v>
      </c>
      <c r="B22" s="16"/>
      <c r="C22" s="32">
        <f>((B16/10)^3+(G16/10))*(B15/2)</f>
        <v>155.54000000000002</v>
      </c>
      <c r="D22" s="32"/>
      <c r="E22" s="16" t="s">
        <v>57</v>
      </c>
      <c r="F22" s="16"/>
      <c r="G22" s="16"/>
      <c r="H22" t="str">
        <f>HLOOKUP(C22,R2:AG4,3,TRUE)</f>
        <v>1d4</v>
      </c>
      <c r="I22" s="24"/>
      <c r="J22" s="25"/>
    </row>
    <row r="23" spans="1:10" ht="12.75">
      <c r="A23" s="16" t="s">
        <v>58</v>
      </c>
      <c r="B23" s="16"/>
      <c r="C23">
        <f>SUM(B16:B17,G16)</f>
        <v>41</v>
      </c>
      <c r="D23" s="28" t="s">
        <v>59</v>
      </c>
      <c r="E23" s="28"/>
      <c r="F23" s="28"/>
      <c r="G23" s="20" t="s">
        <v>120</v>
      </c>
      <c r="H23" s="31"/>
      <c r="I23" s="24"/>
      <c r="J23" s="25"/>
    </row>
    <row r="24" spans="1:10" ht="12.75">
      <c r="A24" s="20"/>
      <c r="B24" s="29"/>
      <c r="C24" s="29"/>
      <c r="D24" s="29"/>
      <c r="E24" s="29"/>
      <c r="F24" s="29"/>
      <c r="G24" s="29"/>
      <c r="H24" s="29"/>
      <c r="I24" s="24"/>
      <c r="J24" s="25"/>
    </row>
    <row r="25" spans="1:10" ht="12.75">
      <c r="A25" s="1" t="s">
        <v>60</v>
      </c>
      <c r="B25">
        <f>HLOOKUP(G17,R5:AW15,7,TRUE)</f>
        <v>10</v>
      </c>
      <c r="D25" t="s">
        <v>61</v>
      </c>
      <c r="E25" s="16" t="s">
        <v>62</v>
      </c>
      <c r="F25" s="16"/>
      <c r="G25" s="9">
        <f>HLOOKUP(G17,R5:AW15,8,TRUE)</f>
        <v>14</v>
      </c>
      <c r="H25" t="s">
        <v>61</v>
      </c>
      <c r="I25" s="24"/>
      <c r="J25" s="25"/>
    </row>
    <row r="26" spans="1:10" ht="12.75">
      <c r="A26" s="16" t="s">
        <v>63</v>
      </c>
      <c r="B26" s="16"/>
      <c r="C26">
        <f>(G17/10)*H4</f>
        <v>3.9000000000000004</v>
      </c>
      <c r="E26" s="38" t="s">
        <v>64</v>
      </c>
      <c r="F26" s="38"/>
      <c r="G26" s="12">
        <v>50000</v>
      </c>
      <c r="I26" s="24"/>
      <c r="J26" s="25"/>
    </row>
    <row r="27" spans="1:10" ht="12.75">
      <c r="A27" s="1" t="s">
        <v>65</v>
      </c>
      <c r="B27">
        <f>G17*3</f>
        <v>39</v>
      </c>
      <c r="C27" s="13" t="s">
        <v>61</v>
      </c>
      <c r="D27" s="30"/>
      <c r="E27" s="30"/>
      <c r="F27" s="30"/>
      <c r="G27" s="30"/>
      <c r="H27" s="30"/>
      <c r="I27" s="24"/>
      <c r="J27" s="25"/>
    </row>
    <row r="28" spans="1:10" ht="12.75">
      <c r="A28" s="16" t="s">
        <v>66</v>
      </c>
      <c r="B28" s="16"/>
      <c r="C28" s="16"/>
      <c r="D28" s="17" t="s">
        <v>107</v>
      </c>
      <c r="E28" s="17"/>
      <c r="F28" s="17"/>
      <c r="G28" s="17"/>
      <c r="H28" s="17"/>
      <c r="I28" s="24"/>
      <c r="J28" s="25"/>
    </row>
    <row r="29" spans="1:10" ht="12.75">
      <c r="A29" s="15" t="s">
        <v>108</v>
      </c>
      <c r="B29" s="15"/>
      <c r="C29" s="15"/>
      <c r="D29" s="15"/>
      <c r="E29" s="15"/>
      <c r="F29" s="15"/>
      <c r="G29" s="15"/>
      <c r="H29" s="15"/>
      <c r="I29" s="24"/>
      <c r="J29" s="25"/>
    </row>
    <row r="30" spans="1:10" ht="12.75">
      <c r="A30" s="17" t="s">
        <v>109</v>
      </c>
      <c r="B30" s="17"/>
      <c r="C30" s="17"/>
      <c r="D30" s="17"/>
      <c r="E30" s="17"/>
      <c r="F30" s="17"/>
      <c r="G30" s="17"/>
      <c r="H30" s="17"/>
      <c r="I30" s="24"/>
      <c r="J30" s="25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24"/>
      <c r="J31" s="25"/>
    </row>
    <row r="32" spans="1:10" ht="12.75">
      <c r="A32" s="16" t="s">
        <v>67</v>
      </c>
      <c r="B32" s="16"/>
      <c r="C32" s="17" t="s">
        <v>72</v>
      </c>
      <c r="D32" s="17"/>
      <c r="E32" s="17"/>
      <c r="F32" s="17"/>
      <c r="G32" s="17"/>
      <c r="H32" s="18"/>
      <c r="I32" s="24"/>
      <c r="J32" s="25"/>
    </row>
    <row r="33" spans="1:10" ht="13.5" thickBot="1">
      <c r="A33" s="28" t="s">
        <v>68</v>
      </c>
      <c r="B33" s="28"/>
      <c r="C33" s="14">
        <v>0</v>
      </c>
      <c r="D33" t="s">
        <v>69</v>
      </c>
      <c r="E33" s="39"/>
      <c r="F33" s="39"/>
      <c r="G33" s="39"/>
      <c r="H33" s="40"/>
      <c r="I33" s="26"/>
      <c r="J33" s="27"/>
    </row>
    <row r="34" spans="1:10" ht="12.75">
      <c r="A34" s="16" t="s">
        <v>70</v>
      </c>
      <c r="B34" s="16"/>
      <c r="C34" s="15" t="s">
        <v>110</v>
      </c>
      <c r="D34" s="15"/>
      <c r="E34" s="15"/>
      <c r="F34" s="15"/>
      <c r="G34" s="15"/>
      <c r="H34" s="15"/>
      <c r="I34" s="15"/>
      <c r="J34" s="15"/>
    </row>
    <row r="35" spans="1:10" ht="12.75">
      <c r="A35" s="15" t="s">
        <v>111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7" t="s">
        <v>112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5" t="s">
        <v>113</v>
      </c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15" t="s">
        <v>114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2.75">
      <c r="A39" s="15" t="s">
        <v>121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5" t="s">
        <v>115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2.75">
      <c r="A41" s="15" t="s">
        <v>116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.75">
      <c r="A42" s="15" t="s">
        <v>117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.75">
      <c r="A43" s="15" t="s">
        <v>118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5" t="s">
        <v>119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.7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2.75">
      <c r="A46" s="36" t="s">
        <v>71</v>
      </c>
      <c r="B46" s="37"/>
      <c r="C46" s="37"/>
      <c r="D46" s="37"/>
      <c r="E46" s="37"/>
      <c r="F46" s="37"/>
      <c r="G46" s="37"/>
      <c r="H46" s="37"/>
      <c r="I46" s="37"/>
      <c r="J46" s="37"/>
    </row>
  </sheetData>
  <mergeCells count="59">
    <mergeCell ref="A43:J43"/>
    <mergeCell ref="A44:J44"/>
    <mergeCell ref="A45:J45"/>
    <mergeCell ref="E22:G22"/>
    <mergeCell ref="A32:B32"/>
    <mergeCell ref="C32:H32"/>
    <mergeCell ref="A39:J39"/>
    <mergeCell ref="A40:J40"/>
    <mergeCell ref="A41:J41"/>
    <mergeCell ref="A42:J42"/>
    <mergeCell ref="A35:J35"/>
    <mergeCell ref="A36:J36"/>
    <mergeCell ref="A37:J37"/>
    <mergeCell ref="A38:J38"/>
    <mergeCell ref="A34:B34"/>
    <mergeCell ref="C34:J34"/>
    <mergeCell ref="A1:J1"/>
    <mergeCell ref="B2:F2"/>
    <mergeCell ref="B3:F3"/>
    <mergeCell ref="B4:F4"/>
    <mergeCell ref="I15:J33"/>
    <mergeCell ref="D23:F23"/>
    <mergeCell ref="A24:H24"/>
    <mergeCell ref="A30:H30"/>
    <mergeCell ref="E25:F25"/>
    <mergeCell ref="A26:B26"/>
    <mergeCell ref="A31:H31"/>
    <mergeCell ref="A9:J9"/>
    <mergeCell ref="A13:J13"/>
    <mergeCell ref="B5:F5"/>
    <mergeCell ref="D27:H27"/>
    <mergeCell ref="E20:F20"/>
    <mergeCell ref="A22:B22"/>
    <mergeCell ref="A23:B23"/>
    <mergeCell ref="G23:H23"/>
    <mergeCell ref="C22:D22"/>
    <mergeCell ref="E15:F15"/>
    <mergeCell ref="E16:F16"/>
    <mergeCell ref="E18:F18"/>
    <mergeCell ref="H5:J5"/>
    <mergeCell ref="A14:J14"/>
    <mergeCell ref="C15:D15"/>
    <mergeCell ref="C16:D16"/>
    <mergeCell ref="A6:J6"/>
    <mergeCell ref="A7:J7"/>
    <mergeCell ref="A8:J8"/>
    <mergeCell ref="A10:J10"/>
    <mergeCell ref="A11:J11"/>
    <mergeCell ref="A12:J12"/>
    <mergeCell ref="A46:J46"/>
    <mergeCell ref="E26:F26"/>
    <mergeCell ref="C17:D17"/>
    <mergeCell ref="C18:D18"/>
    <mergeCell ref="E17:F17"/>
    <mergeCell ref="A33:B33"/>
    <mergeCell ref="E33:H33"/>
    <mergeCell ref="A28:C28"/>
    <mergeCell ref="D28:H28"/>
    <mergeCell ref="A29:H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Griswold</dc:creator>
  <cp:keywords/>
  <dc:description/>
  <cp:lastModifiedBy>Craig Griswold</cp:lastModifiedBy>
  <cp:lastPrinted>1999-08-26T18:54:09Z</cp:lastPrinted>
  <dcterms:created xsi:type="dcterms:W3CDTF">1999-07-30T19:06:51Z</dcterms:created>
  <cp:category/>
  <cp:version/>
  <cp:contentType/>
  <cp:contentStatus/>
</cp:coreProperties>
</file>